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4275" windowWidth="15480" windowHeight="10365"/>
  </bookViews>
  <sheets>
    <sheet name="Смета на разработку сайта" sheetId="23" r:id="rId1"/>
  </sheets>
  <definedNames>
    <definedName name="_xlnm.Print_Area" localSheetId="0">'Смета на разработку сайта'!$B$2:$F$74</definedName>
  </definedNames>
  <calcPr calcId="152511"/>
</workbook>
</file>

<file path=xl/calcChain.xml><?xml version="1.0" encoding="utf-8"?>
<calcChain xmlns="http://schemas.openxmlformats.org/spreadsheetml/2006/main">
  <c r="F4" i="23" l="1"/>
  <c r="F5" i="23"/>
  <c r="F41" i="23"/>
  <c r="F46" i="23"/>
  <c r="F68" i="23"/>
  <c r="F63" i="23"/>
  <c r="F66" i="23" l="1"/>
  <c r="F16" i="23"/>
  <c r="F17" i="23"/>
  <c r="F18" i="23"/>
  <c r="F19" i="23"/>
  <c r="F20" i="23"/>
  <c r="F22" i="23"/>
  <c r="F23" i="23"/>
  <c r="F24" i="23"/>
  <c r="F25" i="23"/>
  <c r="F26" i="23"/>
  <c r="F27" i="23"/>
  <c r="F29" i="23"/>
  <c r="F30" i="23"/>
  <c r="F32" i="23"/>
  <c r="F33" i="23"/>
  <c r="F34" i="23"/>
  <c r="F35" i="23"/>
  <c r="F36" i="23"/>
  <c r="F37" i="23"/>
  <c r="F39" i="23"/>
  <c r="F40" i="23"/>
  <c r="F54" i="23"/>
  <c r="F55" i="23"/>
  <c r="F56" i="23"/>
  <c r="F57" i="23"/>
  <c r="F58" i="23"/>
  <c r="F59" i="23"/>
  <c r="F60" i="23"/>
  <c r="F61" i="23"/>
  <c r="F53" i="23" l="1"/>
  <c r="F15" i="23"/>
  <c r="F10" i="23" l="1"/>
  <c r="E41" i="23"/>
  <c r="E44" i="23" s="1"/>
  <c r="F12" i="23"/>
  <c r="F14" i="23"/>
  <c r="F13" i="23"/>
  <c r="E45" i="23" l="1"/>
  <c r="E46" i="23" s="1"/>
  <c r="E6" i="23"/>
  <c r="F11" i="23"/>
  <c r="F9" i="23"/>
  <c r="F49" i="23"/>
  <c r="F51" i="23"/>
  <c r="F52" i="23"/>
  <c r="F50" i="23"/>
  <c r="E63" i="23"/>
  <c r="E67" i="23" s="1"/>
  <c r="F67" i="23" s="1"/>
  <c r="F45" i="23" l="1"/>
  <c r="F44" i="23"/>
  <c r="F71" i="23"/>
  <c r="F6" i="23"/>
  <c r="E68" i="23" l="1"/>
  <c r="F74" i="23"/>
</calcChain>
</file>

<file path=xl/sharedStrings.xml><?xml version="1.0" encoding="utf-8"?>
<sst xmlns="http://schemas.openxmlformats.org/spreadsheetml/2006/main" count="160" uniqueCount="114">
  <si>
    <t>№</t>
  </si>
  <si>
    <t>Ед.изм.</t>
  </si>
  <si>
    <t>Стоимость</t>
  </si>
  <si>
    <t>Разработка технического задания</t>
  </si>
  <si>
    <t>час</t>
  </si>
  <si>
    <t>Менеджмент, управление проектом</t>
  </si>
  <si>
    <t>1.1.</t>
  </si>
  <si>
    <t xml:space="preserve">Верстка HTML шаблонов страниц сайта </t>
  </si>
  <si>
    <t xml:space="preserve">Программирование, сборка, тестирование сайта 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</si>
  <si>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</si>
  <si>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</si>
  <si>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</si>
  <si>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</si>
  <si>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</si>
  <si>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</si>
  <si>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</si>
  <si>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</si>
  <si>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</si>
  <si>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</si>
  <si>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3.1.</t>
  </si>
  <si>
    <t>4.11.</t>
  </si>
  <si>
    <t>4.12.</t>
  </si>
  <si>
    <t>4.13.</t>
  </si>
  <si>
    <t>4.14.</t>
  </si>
  <si>
    <t>Разработка модуля «Фотогалерея»</t>
  </si>
  <si>
    <t>Разработка модуля «Обратная связь»</t>
  </si>
  <si>
    <t>Разработка модуля «Каталог продукции»</t>
  </si>
  <si>
    <t>Разработка модуля «Поиск по сайту»</t>
  </si>
  <si>
    <t>6.1.</t>
  </si>
  <si>
    <t>Разработка модуля «Сертификаты и дипломы»</t>
  </si>
  <si>
    <t>1.</t>
  </si>
  <si>
    <t>2.</t>
  </si>
  <si>
    <t>3.</t>
  </si>
  <si>
    <t>4.</t>
  </si>
  <si>
    <t>6.</t>
  </si>
  <si>
    <t>Этапы/работы</t>
  </si>
  <si>
    <t>Проектирование</t>
  </si>
  <si>
    <t>Подбор и покупка медиа материалов</t>
  </si>
  <si>
    <t>шт</t>
  </si>
  <si>
    <t xml:space="preserve">Кол-во </t>
  </si>
  <si>
    <t>Разработка прототипов страниц</t>
  </si>
  <si>
    <t>1.2.</t>
  </si>
  <si>
    <r>
      <t xml:space="preserve">Разработка макета дизайна </t>
    </r>
    <r>
      <rPr>
        <b/>
        <sz val="10"/>
        <rFont val="Arial Cyr"/>
        <charset val="204"/>
      </rPr>
      <t>главной страницы</t>
    </r>
    <r>
      <rPr>
        <sz val="10"/>
        <rFont val="Arial Cyr"/>
        <charset val="204"/>
      </rPr>
      <t xml:space="preserve"> сайта</t>
    </r>
  </si>
  <si>
    <t>— Главная страница каталога (основные категории каталога)</t>
  </si>
  <si>
    <t>— Список товаров выбранной категории</t>
  </si>
  <si>
    <t>— Карточка товара</t>
  </si>
  <si>
    <t>— Блок с фильтром списка товаров</t>
  </si>
  <si>
    <t>― Форма поиска по сайту</t>
  </si>
  <si>
    <t>― Страница выдачи результатов поиска</t>
  </si>
  <si>
    <t>— Панель корзины</t>
  </si>
  <si>
    <t>— Страница оформления заказа</t>
  </si>
  <si>
    <r>
      <t xml:space="preserve">Разработка оформления </t>
    </r>
    <r>
      <rPr>
        <b/>
        <sz val="10"/>
        <rFont val="Arial Cyr"/>
        <charset val="204"/>
      </rPr>
      <t>типовых элементов оформления</t>
    </r>
  </si>
  <si>
    <r>
      <t xml:space="preserve">Разработка дизайна модуля </t>
    </r>
    <r>
      <rPr>
        <b/>
        <sz val="10"/>
        <rFont val="Arial Cyr"/>
        <charset val="204"/>
      </rPr>
      <t>«Вакансии»</t>
    </r>
  </si>
  <si>
    <r>
      <t xml:space="preserve">Разработка дизайна модуля </t>
    </r>
    <r>
      <rPr>
        <b/>
        <sz val="10"/>
        <rFont val="Arial"/>
        <family val="2"/>
        <charset val="204"/>
      </rPr>
      <t>«Публикации»</t>
    </r>
  </si>
  <si>
    <r>
      <t xml:space="preserve">Разработка дизайна модуля </t>
    </r>
    <r>
      <rPr>
        <b/>
        <sz val="10"/>
        <rFont val="Arial"/>
        <family val="2"/>
        <charset val="204"/>
      </rPr>
      <t>«Новости»</t>
    </r>
  </si>
  <si>
    <r>
      <t xml:space="preserve">Разработка дизайна модуля </t>
    </r>
    <r>
      <rPr>
        <b/>
        <sz val="10"/>
        <rFont val="Arial"/>
        <family val="2"/>
        <charset val="204"/>
      </rPr>
      <t>«Фотогалерея»</t>
    </r>
  </si>
  <si>
    <r>
      <t xml:space="preserve">Разработка дизайна модуля </t>
    </r>
    <r>
      <rPr>
        <b/>
        <sz val="10"/>
        <rFont val="Arial Cyr"/>
        <charset val="204"/>
      </rPr>
      <t>«Сертификаты и дипломы»</t>
    </r>
  </si>
  <si>
    <r>
      <t xml:space="preserve">Разработка дизайна модуля </t>
    </r>
    <r>
      <rPr>
        <b/>
        <sz val="10"/>
        <rFont val="Arial Cyr"/>
        <charset val="204"/>
      </rPr>
      <t>«Каталог продукции»:</t>
    </r>
  </si>
  <si>
    <r>
      <t xml:space="preserve">Разработка дизайна модуля </t>
    </r>
    <r>
      <rPr>
        <b/>
        <sz val="10"/>
        <rFont val="Arial Cyr"/>
        <charset val="204"/>
      </rPr>
      <t>«Поиск по сайту»:</t>
    </r>
  </si>
  <si>
    <r>
      <t>Разработка дизайна модуля «</t>
    </r>
    <r>
      <rPr>
        <b/>
        <sz val="10"/>
        <rFont val="Arial Cyr"/>
        <charset val="204"/>
      </rPr>
      <t>Отзывы»</t>
    </r>
  </si>
  <si>
    <t>Разработка макетов дизайна</t>
  </si>
  <si>
    <r>
      <t xml:space="preserve">Разработка дизайна модуля </t>
    </r>
    <r>
      <rPr>
        <b/>
        <sz val="10"/>
        <rFont val="Arial Cyr"/>
        <charset val="204"/>
      </rPr>
      <t>«Портфолио»</t>
    </r>
  </si>
  <si>
    <r>
      <t>Разработка дизайна модуля «</t>
    </r>
    <r>
      <rPr>
        <b/>
        <sz val="10"/>
        <rFont val="Arial Cyr"/>
        <charset val="204"/>
      </rPr>
      <t>Лица компании»</t>
    </r>
  </si>
  <si>
    <r>
      <t xml:space="preserve">Разработка макета дизайна </t>
    </r>
    <r>
      <rPr>
        <b/>
        <sz val="10"/>
        <rFont val="Arial Cyr"/>
        <charset val="204"/>
      </rPr>
      <t>внутренней страницы</t>
    </r>
    <r>
      <rPr>
        <sz val="10"/>
        <rFont val="Arial Cyr"/>
        <charset val="204"/>
      </rPr>
      <t xml:space="preserve"> сайта</t>
    </r>
  </si>
  <si>
    <r>
      <t xml:space="preserve">Разработка дизайна </t>
    </r>
    <r>
      <rPr>
        <b/>
        <sz val="10"/>
        <rFont val="Arial Cyr"/>
        <charset val="204"/>
      </rPr>
      <t>всплывающего окна</t>
    </r>
  </si>
  <si>
    <r>
      <t xml:space="preserve">Количество часов меняется в зависимости от сложности задачи. </t>
    </r>
    <r>
      <rPr>
        <sz val="10"/>
        <color rgb="FFFF0000"/>
        <rFont val="Arial Cyr"/>
        <charset val="204"/>
      </rPr>
      <t>Уточнять у директора!</t>
    </r>
  </si>
  <si>
    <r>
      <t xml:space="preserve">Разработка дизайна </t>
    </r>
    <r>
      <rPr>
        <b/>
        <sz val="10"/>
        <rFont val="Arial Cyr"/>
        <charset val="204"/>
      </rPr>
      <t>модуля «Личный кабинет»:</t>
    </r>
  </si>
  <si>
    <t>― Всплывающее окна формы Авторизация/Регистрации</t>
  </si>
  <si>
    <t>― Карточка (профиль) пользователя</t>
  </si>
  <si>
    <t xml:space="preserve">― Форма редактирования данных пользователя </t>
  </si>
  <si>
    <t>― Список ранее отложенных товаров (wishlist)</t>
  </si>
  <si>
    <t>― История покупок/заказов пользователя (список)</t>
  </si>
  <si>
    <t>― История покупок/заказов пользователя (карточка)</t>
  </si>
  <si>
    <t>Разработка дизайна дополнительных страниц</t>
  </si>
  <si>
    <t>― Внутренний лэндинг "О компании" (4 пояса)</t>
  </si>
  <si>
    <t>― Страница "Контакты"</t>
  </si>
  <si>
    <t>Верстка HTML-шаблонов страниц</t>
  </si>
  <si>
    <t>Адаптация HTML-шаблонов для мобильных устройств</t>
  </si>
  <si>
    <t>3.2.</t>
  </si>
  <si>
    <t>Установка и настройка системы управления «Aquilon»</t>
  </si>
  <si>
    <t>Разработка модуля «Публикации»</t>
  </si>
  <si>
    <t>Разработка модуля «Новости»</t>
  </si>
  <si>
    <t>Разработка модуля «Вакансии»</t>
  </si>
  <si>
    <t>Разработка модуля «Отзывы»</t>
  </si>
  <si>
    <t>Смета на разработку сайта компании «НАЗВАНИЕ»</t>
  </si>
  <si>
    <t>Разработка модуля «Портфолио»</t>
  </si>
  <si>
    <t>Разработка модуля «Лица компании»</t>
  </si>
  <si>
    <t>Разработка модуля «Импорт данных»</t>
  </si>
  <si>
    <t>Подключение статистики посещаемости сайта Yandex Metrika</t>
  </si>
  <si>
    <t>Менеджмент и скидка постоянному клиенту</t>
  </si>
  <si>
    <t>Скидка постоянному клиенту, %</t>
  </si>
  <si>
    <t>Версия сайта на иностранном языке</t>
  </si>
  <si>
    <t>Подбор, покупка и обработка фото/изображений на стоке</t>
  </si>
  <si>
    <t>6.2.</t>
  </si>
  <si>
    <t>Общая стоимость работ по разработке сайта составляет: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</si>
  <si>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</si>
  <si>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</si>
  <si>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</si>
  <si>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</si>
  <si>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</si>
  <si>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</si>
  <si>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</si>
  <si>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</si>
  <si>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</si>
  <si>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</si>
  <si>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</si>
  <si>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</si>
  <si>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</si>
  <si>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</si>
  <si>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</si>
  <si>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</si>
  <si>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5.</t>
  </si>
  <si>
    <t>5.1.</t>
  </si>
  <si>
    <t>5.2.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</si>
</sst>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"/>
    <numFmt numFmtId="165" formatCode="#,##0\ &quot;₽&quot;"/>
  </numFmts>
  <fonts count="11" x14ac:knownFonts="1">
    <font>
      <sz val="10"/>
      <name val="Arial Cyr"/>
      <charset val="204"/>
    </font>
    <font>
      <b/>
      <sz val="16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8"/>
      <color theme="0"/>
      <name val="Arial Cyr"/>
      <charset val="204"/>
    </font>
    <font>
      <sz val="10"/>
      <color rgb="FF5F5F5F"/>
      <name val="Arial Cyr"/>
      <charset val="204"/>
    </font>
    <font>
      <b/>
      <sz val="10"/>
      <color theme="0"/>
      <name val="Arial Cyr"/>
      <charset val="204"/>
    </font>
    <font>
      <sz val="10"/>
      <color theme="0"/>
      <name val="Arial Cyr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 applyProtection="1">
      <alignment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164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right" wrapText="1"/>
      <protection locked="0"/>
    </xf>
    <xf numFmtId="49" fontId="0" fillId="0" borderId="0" xfId="0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164" fontId="0" fillId="0" borderId="0" xfId="0" applyNumberFormat="1" applyFill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right" wrapText="1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1" fontId="7" fillId="2" borderId="0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wrapText="1"/>
      <protection locked="0"/>
    </xf>
    <xf numFmtId="0" fontId="0" fillId="3" borderId="0" xfId="0" applyFill="1" applyBorder="1" applyAlignment="1" applyProtection="1">
      <alignment wrapText="1"/>
      <protection locked="0"/>
    </xf>
    <xf numFmtId="0" fontId="0" fillId="0" borderId="0" xfId="0" applyFill="1" applyAlignment="1" applyProtection="1">
      <alignment horizont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0" fillId="3" borderId="0" xfId="0" applyFont="1" applyFill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alignment wrapText="1"/>
      <protection locked="0"/>
    </xf>
    <xf numFmtId="0" fontId="10" fillId="0" borderId="0" xfId="0" applyFont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left" vertical="center" wrapText="1"/>
      <protection locked="0"/>
    </xf>
    <xf numFmtId="1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right" vertical="center" wrapText="1"/>
      <protection locked="0"/>
    </xf>
    <xf numFmtId="1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49" fontId="0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wrapText="1"/>
      <protection locked="0"/>
    </xf>
    <xf numFmtId="0" fontId="0" fillId="0" borderId="0" xfId="0" applyFont="1" applyFill="1" applyAlignment="1" applyProtection="1">
      <alignment horizontal="right" wrapText="1"/>
      <protection locked="0"/>
    </xf>
    <xf numFmtId="0" fontId="2" fillId="4" borderId="1" xfId="0" applyFont="1" applyFill="1" applyBorder="1" applyAlignment="1" applyProtection="1">
      <alignment horizontal="left" vertical="center" wrapText="1" indent="1"/>
      <protection locked="0"/>
    </xf>
    <xf numFmtId="0" fontId="0" fillId="4" borderId="1" xfId="0" applyFont="1" applyFill="1" applyBorder="1" applyAlignment="1" applyProtection="1">
      <alignment horizontal="center" vertical="center" wrapText="1"/>
      <protection locked="0"/>
    </xf>
    <xf numFmtId="49" fontId="0" fillId="4" borderId="1" xfId="0" applyNumberFormat="1" applyFont="1" applyFill="1" applyBorder="1" applyAlignment="1" applyProtection="1">
      <alignment horizontal="left" vertical="center" wrapText="1" indent="1"/>
      <protection locked="0"/>
    </xf>
    <xf numFmtId="0" fontId="0" fillId="4" borderId="1" xfId="0" applyFont="1" applyFill="1" applyBorder="1" applyAlignment="1" applyProtection="1">
      <alignment vertical="center" wrapText="1"/>
      <protection locked="0"/>
    </xf>
    <xf numFmtId="49" fontId="0" fillId="5" borderId="1" xfId="0" applyNumberFormat="1" applyFont="1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 applyProtection="1">
      <alignment horizontal="left" vertical="center" wrapText="1" indent="1"/>
      <protection locked="0"/>
    </xf>
    <xf numFmtId="0" fontId="0" fillId="5" borderId="1" xfId="0" applyFont="1" applyFill="1" applyBorder="1" applyAlignment="1" applyProtection="1">
      <alignment horizontal="center" vertical="center" wrapText="1"/>
      <protection locked="0"/>
    </xf>
    <xf numFmtId="49" fontId="0" fillId="5" borderId="1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49" fontId="0" fillId="6" borderId="1" xfId="0" applyNumberFormat="1" applyFont="1" applyFill="1" applyBorder="1" applyAlignment="1" applyProtection="1">
      <alignment vertical="center" wrapText="1"/>
      <protection locked="0"/>
    </xf>
    <xf numFmtId="0" fontId="2" fillId="6" borderId="1" xfId="0" applyFont="1" applyFill="1" applyBorder="1" applyAlignment="1" applyProtection="1">
      <alignment horizontal="left" vertical="center" wrapText="1" indent="1"/>
      <protection locked="0"/>
    </xf>
    <xf numFmtId="49" fontId="0" fillId="7" borderId="1" xfId="0" applyNumberFormat="1" applyFont="1" applyFill="1" applyBorder="1" applyAlignment="1" applyProtection="1">
      <alignment vertical="center" wrapText="1"/>
      <protection locked="0"/>
    </xf>
    <xf numFmtId="0" fontId="2" fillId="7" borderId="1" xfId="0" applyFont="1" applyFill="1" applyBorder="1" applyAlignment="1" applyProtection="1">
      <alignment horizontal="left" vertical="center" wrapText="1" indent="1"/>
      <protection locked="0"/>
    </xf>
    <xf numFmtId="0" fontId="0" fillId="7" borderId="1" xfId="0" applyFont="1" applyFill="1" applyBorder="1" applyAlignment="1" applyProtection="1">
      <alignment horizontal="center" vertical="center" wrapText="1"/>
      <protection locked="0"/>
    </xf>
    <xf numFmtId="49" fontId="0" fillId="7" borderId="1" xfId="0" applyNumberFormat="1" applyFont="1" applyFill="1" applyBorder="1" applyAlignment="1" applyProtection="1">
      <alignment horizontal="left" vertical="center" wrapText="1" indent="1"/>
      <protection locked="0"/>
    </xf>
    <xf numFmtId="165" fontId="0" fillId="0" borderId="1" xfId="0" applyNumberFormat="1" applyFont="1" applyFill="1" applyBorder="1" applyAlignment="1" applyProtection="1">
      <alignment vertical="center" wrapText="1"/>
    </xf>
    <xf numFmtId="165" fontId="0" fillId="0" borderId="1" xfId="0" applyNumberFormat="1" applyFont="1" applyFill="1" applyBorder="1" applyAlignment="1" applyProtection="1">
      <alignment horizontal="right" vertical="center" wrapText="1"/>
    </xf>
    <xf numFmtId="165" fontId="3" fillId="0" borderId="1" xfId="0" applyNumberFormat="1" applyFont="1" applyFill="1" applyBorder="1" applyAlignment="1" applyProtection="1">
      <alignment vertical="center" wrapText="1"/>
    </xf>
    <xf numFmtId="165" fontId="0" fillId="0" borderId="3" xfId="0" applyNumberFormat="1" applyFont="1" applyFill="1" applyBorder="1" applyAlignment="1" applyProtection="1">
      <alignment horizontal="right" vertical="center" wrapText="1"/>
    </xf>
    <xf numFmtId="165" fontId="0" fillId="4" borderId="1" xfId="0" applyNumberFormat="1" applyFont="1" applyFill="1" applyBorder="1" applyAlignment="1" applyProtection="1">
      <alignment vertical="center" wrapText="1"/>
      <protection locked="0"/>
    </xf>
    <xf numFmtId="165" fontId="0" fillId="4" borderId="1" xfId="0" applyNumberFormat="1" applyFont="1" applyFill="1" applyBorder="1" applyAlignment="1" applyProtection="1">
      <alignment horizontal="right" vertical="center" wrapText="1"/>
    </xf>
    <xf numFmtId="165" fontId="0" fillId="4" borderId="1" xfId="0" applyNumberFormat="1" applyFont="1" applyFill="1" applyBorder="1" applyAlignment="1" applyProtection="1">
      <alignment vertical="center" wrapText="1"/>
    </xf>
    <xf numFmtId="165" fontId="0" fillId="5" borderId="1" xfId="0" applyNumberFormat="1" applyFont="1" applyFill="1" applyBorder="1" applyAlignment="1" applyProtection="1">
      <alignment vertical="center" wrapText="1"/>
      <protection locked="0"/>
    </xf>
    <xf numFmtId="165" fontId="0" fillId="5" borderId="1" xfId="0" applyNumberFormat="1" applyFont="1" applyFill="1" applyBorder="1" applyAlignment="1" applyProtection="1">
      <alignment vertical="center" wrapText="1"/>
    </xf>
    <xf numFmtId="165" fontId="0" fillId="6" borderId="1" xfId="0" applyNumberFormat="1" applyFont="1" applyFill="1" applyBorder="1" applyAlignment="1" applyProtection="1">
      <alignment vertical="center" wrapText="1"/>
      <protection locked="0"/>
    </xf>
    <xf numFmtId="165" fontId="0" fillId="6" borderId="1" xfId="0" applyNumberFormat="1" applyFont="1" applyFill="1" applyBorder="1" applyAlignment="1" applyProtection="1">
      <alignment vertical="center" wrapText="1"/>
    </xf>
    <xf numFmtId="165" fontId="0" fillId="7" borderId="1" xfId="0" applyNumberFormat="1" applyFont="1" applyFill="1" applyBorder="1" applyAlignment="1" applyProtection="1">
      <alignment vertical="center" wrapText="1"/>
      <protection locked="0"/>
    </xf>
    <xf numFmtId="165" fontId="0" fillId="7" borderId="1" xfId="0" applyNumberFormat="1" applyFont="1" applyFill="1" applyBorder="1" applyAlignment="1" applyProtection="1">
      <alignment vertical="center" wrapText="1"/>
    </xf>
    <xf numFmtId="165" fontId="3" fillId="0" borderId="1" xfId="0" applyNumberFormat="1" applyFont="1" applyFill="1" applyBorder="1" applyAlignment="1" applyProtection="1">
      <alignment horizontal="right" vertical="center" wrapText="1"/>
    </xf>
    <xf numFmtId="1" fontId="9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0" fillId="3" borderId="0" xfId="0" applyFont="1" applyFill="1" applyBorder="1" applyAlignment="1" applyProtection="1">
      <alignment wrapText="1"/>
      <protection locked="0"/>
    </xf>
    <xf numFmtId="0" fontId="0" fillId="0" borderId="4" xfId="0" applyFont="1" applyFill="1" applyBorder="1" applyAlignment="1" applyProtection="1">
      <alignment vertical="center" wrapText="1"/>
      <protection locked="0"/>
    </xf>
    <xf numFmtId="16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1" fontId="3" fillId="0" borderId="0" xfId="0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 applyFont="1" applyFill="1" applyAlignment="1" applyProtection="1">
      <alignment wrapText="1"/>
      <protection locked="0"/>
    </xf>
    <xf numFmtId="0" fontId="9" fillId="3" borderId="0" xfId="0" applyFont="1" applyFill="1" applyBorder="1" applyAlignment="1" applyProtection="1">
      <alignment vertical="center" wrapText="1"/>
      <protection locked="0"/>
    </xf>
    <xf numFmtId="16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Font="1" applyFill="1" applyAlignment="1" applyProtection="1">
      <alignment horizontal="right" wrapText="1"/>
      <protection locked="0"/>
    </xf>
    <xf numFmtId="1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1" xfId="0" applyNumberFormat="1" applyFont="1" applyFill="1" applyBorder="1" applyAlignment="1" applyProtection="1">
      <alignment vertical="center" wrapText="1"/>
      <protection locked="0"/>
    </xf>
    <xf numFmtId="165" fontId="7" fillId="2" borderId="0" xfId="0" applyNumberFormat="1" applyFont="1" applyFill="1" applyBorder="1" applyAlignment="1" applyProtection="1">
      <alignment vertical="center" wrapText="1"/>
    </xf>
    <xf numFmtId="17" fontId="0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8" xfId="0" applyFont="1" applyFill="1" applyBorder="1" applyAlignment="1" applyProtection="1">
      <alignment horizontal="center" vertical="center" wrapText="1"/>
      <protection locked="0"/>
    </xf>
    <xf numFmtId="0" fontId="0" fillId="7" borderId="2" xfId="0" applyFont="1" applyFill="1" applyBorder="1" applyAlignment="1" applyProtection="1">
      <alignment horizontal="center" vertical="center" wrapText="1"/>
      <protection locked="0"/>
    </xf>
    <xf numFmtId="0" fontId="0" fillId="6" borderId="3" xfId="0" applyFont="1" applyFill="1" applyBorder="1" applyAlignment="1" applyProtection="1">
      <alignment horizontal="center" vertical="center" wrapText="1"/>
      <protection locked="0"/>
    </xf>
    <xf numFmtId="0" fontId="0" fillId="6" borderId="8" xfId="0" applyFont="1" applyFill="1" applyBorder="1" applyAlignment="1" applyProtection="1">
      <alignment horizontal="center" vertical="center" wrapText="1"/>
      <protection locked="0"/>
    </xf>
    <xf numFmtId="0" fontId="0" fillId="6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left" wrapText="1"/>
      <protection locked="0"/>
    </xf>
    <xf numFmtId="1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left" vertical="center" wrapText="1" indent="1"/>
      <protection locked="0"/>
    </xf>
    <xf numFmtId="0" fontId="9" fillId="3" borderId="7" xfId="0" applyFont="1" applyFill="1" applyBorder="1" applyAlignment="1" applyProtection="1">
      <alignment horizontal="left" vertical="center" wrapText="1"/>
      <protection locked="0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5" borderId="3" xfId="0" applyFont="1" applyFill="1" applyBorder="1" applyAlignment="1" applyProtection="1">
      <alignment horizontal="center" vertical="center" wrapText="1"/>
      <protection locked="0"/>
    </xf>
    <xf numFmtId="0" fontId="0" fillId="5" borderId="8" xfId="0" applyFont="1" applyFill="1" applyBorder="1" applyAlignment="1" applyProtection="1">
      <alignment horizontal="center" vertical="center" wrapText="1"/>
      <protection locked="0"/>
    </xf>
    <xf numFmtId="0" fontId="0" fillId="5" borderId="2" xfId="0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8" xfId="0" applyFont="1" applyFill="1" applyBorder="1" applyAlignment="1" applyProtection="1">
      <alignment horizontal="center" vertical="center" wrapText="1"/>
      <protection locked="0"/>
    </xf>
    <xf numFmtId="0" fontId="0" fillId="4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1"/>
  <sheetViews>
    <sheetView showGridLines="0" tabSelected="1" zoomScaleNormal="100" workbookViewId="0">
      <selection activeCell="F73" sqref="F73"/>
    </sheetView>
  </sheetViews>
  <sheetFormatPr defaultRowHeight="12.75" x14ac:dyDescent="0.2"/>
  <cols>
    <col min="1" max="1" width="10.7109375" style="1" customWidth="1"/>
    <col min="2" max="2" width="5.28515625" style="24" customWidth="1"/>
    <col min="3" max="3" width="57.7109375" style="1" customWidth="1"/>
    <col min="4" max="4" width="7.7109375" style="12" customWidth="1"/>
    <col min="5" max="5" width="7.7109375" style="1" customWidth="1"/>
    <col min="6" max="6" width="12.7109375" style="10" customWidth="1"/>
    <col min="7" max="7" width="10.7109375" style="1" customWidth="1"/>
    <col min="8" max="16384" width="9.140625" style="1"/>
  </cols>
  <sheetData>
    <row r="1" spans="1:7" ht="48" customHeight="1" x14ac:dyDescent="0.2">
      <c r="A1" s="22"/>
      <c r="B1" s="106" t="s">
        <v>84</v>
      </c>
      <c r="C1" s="106"/>
      <c r="D1" s="106"/>
      <c r="E1" s="106"/>
      <c r="F1" s="106"/>
    </row>
    <row r="2" spans="1:7" ht="24.95" customHeight="1" x14ac:dyDescent="0.2">
      <c r="A2" s="22"/>
      <c r="B2" s="2" t="s">
        <v>0</v>
      </c>
      <c r="C2" s="3" t="s">
        <v>35</v>
      </c>
      <c r="D2" s="2" t="s">
        <v>1</v>
      </c>
      <c r="E2" s="2" t="s">
        <v>39</v>
      </c>
      <c r="F2" s="4" t="s">
        <v>2</v>
      </c>
    </row>
    <row r="3" spans="1:7" s="36" customFormat="1" ht="18" customHeight="1" x14ac:dyDescent="0.2">
      <c r="A3" s="35"/>
      <c r="B3" s="34" t="s">
        <v>30</v>
      </c>
      <c r="C3" s="100" t="s">
        <v>36</v>
      </c>
      <c r="D3" s="100"/>
      <c r="E3" s="100"/>
      <c r="F3" s="100"/>
    </row>
    <row r="4" spans="1:7" s="29" customFormat="1" ht="18" customHeight="1" x14ac:dyDescent="0.2">
      <c r="A4" s="28"/>
      <c r="B4" s="30" t="s">
        <v>6</v>
      </c>
      <c r="C4" s="31" t="s">
        <v>3</v>
      </c>
      <c r="D4" s="30" t="s">
        <v>4</v>
      </c>
      <c r="E4" s="30">
        <v>16</v>
      </c>
      <c r="F4" s="63">
        <f>E4*800-IF(F72&gt;0,(E4*800)*F72/100,0)</f>
        <v>12800</v>
      </c>
      <c r="G4" s="55" t="s">
        <v>65</v>
      </c>
    </row>
    <row r="5" spans="1:7" s="29" customFormat="1" ht="18" customHeight="1" x14ac:dyDescent="0.2">
      <c r="A5" s="28"/>
      <c r="B5" s="30" t="s">
        <v>41</v>
      </c>
      <c r="C5" s="32" t="s">
        <v>40</v>
      </c>
      <c r="D5" s="30" t="s">
        <v>4</v>
      </c>
      <c r="E5" s="30">
        <v>24</v>
      </c>
      <c r="F5" s="64">
        <f>E5*800-IF(F72&gt;0,(E5*800)*F72/100,0)</f>
        <v>19200</v>
      </c>
      <c r="G5" s="8"/>
    </row>
    <row r="6" spans="1:7" s="29" customFormat="1" ht="18" customHeight="1" x14ac:dyDescent="0.2">
      <c r="A6" s="28"/>
      <c r="B6" s="33"/>
      <c r="C6" s="7"/>
      <c r="D6" s="33"/>
      <c r="E6" s="14">
        <f>SUM(E4:E4)</f>
        <v>16</v>
      </c>
      <c r="F6" s="65">
        <f>SUM(F4:F5)</f>
        <v>32000</v>
      </c>
      <c r="G6" s="8"/>
    </row>
    <row r="7" spans="1:7" ht="18" customHeight="1" x14ac:dyDescent="0.2">
      <c r="A7" s="22"/>
      <c r="B7" s="107"/>
      <c r="C7" s="107"/>
      <c r="D7" s="107"/>
      <c r="E7" s="107"/>
      <c r="F7" s="107"/>
      <c r="G7" s="5"/>
    </row>
    <row r="8" spans="1:7" s="29" customFormat="1" ht="18" customHeight="1" x14ac:dyDescent="0.2">
      <c r="A8" s="28"/>
      <c r="B8" s="34" t="s">
        <v>31</v>
      </c>
      <c r="C8" s="100" t="s">
        <v>60</v>
      </c>
      <c r="D8" s="100"/>
      <c r="E8" s="100"/>
      <c r="F8" s="100"/>
      <c r="G8" s="8"/>
    </row>
    <row r="9" spans="1:7" s="29" customFormat="1" ht="18" customHeight="1" x14ac:dyDescent="0.2">
      <c r="A9" s="28"/>
      <c r="B9" s="30" t="s">
        <v>95</v>
      </c>
      <c r="C9" s="37" t="s">
        <v>42</v>
      </c>
      <c r="D9" s="30" t="s">
        <v>4</v>
      </c>
      <c r="E9" s="30">
        <v>56</v>
      </c>
      <c r="F9" s="64">
        <f t="shared" ref="F9:F20" si="0">E9*800</f>
        <v>44800</v>
      </c>
      <c r="G9" s="8"/>
    </row>
    <row r="10" spans="1:7" s="29" customFormat="1" ht="18" customHeight="1" x14ac:dyDescent="0.2">
      <c r="A10" s="28"/>
      <c r="B10" s="42" t="s">
        <v>96</v>
      </c>
      <c r="C10" s="37" t="s">
        <v>63</v>
      </c>
      <c r="D10" s="38" t="s">
        <v>4</v>
      </c>
      <c r="E10" s="38">
        <v>16</v>
      </c>
      <c r="F10" s="66">
        <f t="shared" si="0"/>
        <v>12800</v>
      </c>
      <c r="G10" s="8"/>
    </row>
    <row r="11" spans="1:7" s="29" customFormat="1" ht="18" customHeight="1" x14ac:dyDescent="0.2">
      <c r="A11" s="28"/>
      <c r="B11" s="42" t="s">
        <v>97</v>
      </c>
      <c r="C11" s="37" t="s">
        <v>51</v>
      </c>
      <c r="D11" s="38" t="s">
        <v>4</v>
      </c>
      <c r="E11" s="38">
        <v>4</v>
      </c>
      <c r="F11" s="66">
        <f t="shared" si="0"/>
        <v>3200</v>
      </c>
      <c r="G11" s="8"/>
    </row>
    <row r="12" spans="1:7" s="29" customFormat="1" ht="18" customHeight="1" x14ac:dyDescent="0.2">
      <c r="A12" s="28"/>
      <c r="B12" s="87" t="s">
        <v>98</v>
      </c>
      <c r="C12" s="39" t="s">
        <v>64</v>
      </c>
      <c r="D12" s="30" t="s">
        <v>4</v>
      </c>
      <c r="E12" s="30">
        <v>4</v>
      </c>
      <c r="F12" s="63">
        <f t="shared" si="0"/>
        <v>3200</v>
      </c>
      <c r="G12" s="8"/>
    </row>
    <row r="13" spans="1:7" s="29" customFormat="1" ht="18" customHeight="1" x14ac:dyDescent="0.2">
      <c r="A13" s="28"/>
      <c r="B13" s="87" t="s">
        <v>99</v>
      </c>
      <c r="C13" s="43" t="s">
        <v>53</v>
      </c>
      <c r="D13" s="30" t="s">
        <v>4</v>
      </c>
      <c r="E13" s="30">
        <v>4</v>
      </c>
      <c r="F13" s="64">
        <f t="shared" si="0"/>
        <v>3200</v>
      </c>
      <c r="G13" s="8"/>
    </row>
    <row r="14" spans="1:7" s="29" customFormat="1" ht="18" customHeight="1" x14ac:dyDescent="0.2">
      <c r="A14" s="28"/>
      <c r="B14" s="87" t="s">
        <v>100</v>
      </c>
      <c r="C14" s="43" t="s">
        <v>54</v>
      </c>
      <c r="D14" s="30" t="s">
        <v>4</v>
      </c>
      <c r="E14" s="30">
        <v>4</v>
      </c>
      <c r="F14" s="64">
        <f t="shared" si="0"/>
        <v>3200</v>
      </c>
      <c r="G14" s="8"/>
    </row>
    <row r="15" spans="1:7" s="45" customFormat="1" ht="18" customHeight="1" x14ac:dyDescent="0.2">
      <c r="B15" s="87" t="s">
        <v>101</v>
      </c>
      <c r="C15" s="39" t="s">
        <v>52</v>
      </c>
      <c r="D15" s="30" t="s">
        <v>4</v>
      </c>
      <c r="E15" s="30">
        <v>4</v>
      </c>
      <c r="F15" s="64">
        <f t="shared" si="0"/>
        <v>3200</v>
      </c>
      <c r="G15" s="46"/>
    </row>
    <row r="16" spans="1:7" s="45" customFormat="1" ht="18" customHeight="1" x14ac:dyDescent="0.2">
      <c r="B16" s="87" t="s">
        <v>102</v>
      </c>
      <c r="C16" s="39" t="s">
        <v>59</v>
      </c>
      <c r="D16" s="30" t="s">
        <v>4</v>
      </c>
      <c r="E16" s="30">
        <v>4</v>
      </c>
      <c r="F16" s="64">
        <f t="shared" si="0"/>
        <v>3200</v>
      </c>
      <c r="G16" s="46"/>
    </row>
    <row r="17" spans="1:7" s="29" customFormat="1" ht="18" customHeight="1" x14ac:dyDescent="0.2">
      <c r="A17" s="28"/>
      <c r="B17" s="87" t="s">
        <v>103</v>
      </c>
      <c r="C17" s="44" t="s">
        <v>56</v>
      </c>
      <c r="D17" s="30" t="s">
        <v>4</v>
      </c>
      <c r="E17" s="30">
        <v>4</v>
      </c>
      <c r="F17" s="64">
        <f t="shared" si="0"/>
        <v>3200</v>
      </c>
      <c r="G17" s="8"/>
    </row>
    <row r="18" spans="1:7" s="45" customFormat="1" ht="18" customHeight="1" x14ac:dyDescent="0.2">
      <c r="B18" s="87" t="s">
        <v>104</v>
      </c>
      <c r="C18" s="39" t="s">
        <v>61</v>
      </c>
      <c r="D18" s="30" t="s">
        <v>4</v>
      </c>
      <c r="E18" s="30">
        <v>8</v>
      </c>
      <c r="F18" s="64">
        <f t="shared" si="0"/>
        <v>6400</v>
      </c>
      <c r="G18" s="46"/>
    </row>
    <row r="19" spans="1:7" s="45" customFormat="1" ht="18" customHeight="1" x14ac:dyDescent="0.2">
      <c r="B19" s="87" t="s">
        <v>105</v>
      </c>
      <c r="C19" s="39" t="s">
        <v>62</v>
      </c>
      <c r="D19" s="30" t="s">
        <v>4</v>
      </c>
      <c r="E19" s="30">
        <v>8</v>
      </c>
      <c r="F19" s="64">
        <f t="shared" si="0"/>
        <v>6400</v>
      </c>
      <c r="G19" s="46"/>
    </row>
    <row r="20" spans="1:7" s="29" customFormat="1" ht="18" customHeight="1" x14ac:dyDescent="0.2">
      <c r="A20" s="28"/>
      <c r="B20" s="87" t="s">
        <v>106</v>
      </c>
      <c r="C20" s="43" t="s">
        <v>55</v>
      </c>
      <c r="D20" s="30" t="s">
        <v>4</v>
      </c>
      <c r="E20" s="30">
        <v>8</v>
      </c>
      <c r="F20" s="64">
        <f t="shared" si="0"/>
        <v>6400</v>
      </c>
      <c r="G20" s="8"/>
    </row>
    <row r="21" spans="1:7" s="29" customFormat="1" ht="18" customHeight="1" x14ac:dyDescent="0.2">
      <c r="A21" s="28"/>
      <c r="B21" s="111" t="s">
        <v>107</v>
      </c>
      <c r="C21" s="50" t="s">
        <v>57</v>
      </c>
      <c r="D21" s="50"/>
      <c r="E21" s="50"/>
      <c r="F21" s="67"/>
      <c r="G21" s="8"/>
    </row>
    <row r="22" spans="1:7" s="29" customFormat="1" ht="18" customHeight="1" x14ac:dyDescent="0.2">
      <c r="A22" s="28"/>
      <c r="B22" s="112"/>
      <c r="C22" s="47" t="s">
        <v>43</v>
      </c>
      <c r="D22" s="48" t="s">
        <v>4</v>
      </c>
      <c r="E22" s="48">
        <v>8</v>
      </c>
      <c r="F22" s="68">
        <f t="shared" ref="F22:F25" si="1">E22*800</f>
        <v>6400</v>
      </c>
      <c r="G22" s="8"/>
    </row>
    <row r="23" spans="1:7" s="29" customFormat="1" ht="18" customHeight="1" x14ac:dyDescent="0.2">
      <c r="A23" s="28"/>
      <c r="B23" s="112"/>
      <c r="C23" s="47" t="s">
        <v>44</v>
      </c>
      <c r="D23" s="48" t="s">
        <v>4</v>
      </c>
      <c r="E23" s="48">
        <v>8</v>
      </c>
      <c r="F23" s="68">
        <f t="shared" ref="F23" si="2">E23*800</f>
        <v>6400</v>
      </c>
      <c r="G23" s="8"/>
    </row>
    <row r="24" spans="1:7" s="29" customFormat="1" ht="18" customHeight="1" x14ac:dyDescent="0.2">
      <c r="A24" s="28"/>
      <c r="B24" s="112"/>
      <c r="C24" s="47" t="s">
        <v>45</v>
      </c>
      <c r="D24" s="48" t="s">
        <v>4</v>
      </c>
      <c r="E24" s="48">
        <v>8</v>
      </c>
      <c r="F24" s="68">
        <f>E24*800</f>
        <v>6400</v>
      </c>
      <c r="G24" s="8"/>
    </row>
    <row r="25" spans="1:7" s="29" customFormat="1" ht="18" customHeight="1" x14ac:dyDescent="0.2">
      <c r="A25" s="28"/>
      <c r="B25" s="112"/>
      <c r="C25" s="47" t="s">
        <v>46</v>
      </c>
      <c r="D25" s="48" t="s">
        <v>4</v>
      </c>
      <c r="E25" s="48">
        <v>4</v>
      </c>
      <c r="F25" s="68">
        <f t="shared" si="1"/>
        <v>3200</v>
      </c>
      <c r="G25" s="8"/>
    </row>
    <row r="26" spans="1:7" s="29" customFormat="1" ht="18" customHeight="1" x14ac:dyDescent="0.2">
      <c r="A26" s="28"/>
      <c r="B26" s="112"/>
      <c r="C26" s="49" t="s">
        <v>49</v>
      </c>
      <c r="D26" s="48" t="s">
        <v>4</v>
      </c>
      <c r="E26" s="48">
        <v>6</v>
      </c>
      <c r="F26" s="69">
        <f>E26*800</f>
        <v>4800</v>
      </c>
      <c r="G26" s="8"/>
    </row>
    <row r="27" spans="1:7" s="29" customFormat="1" ht="18" customHeight="1" x14ac:dyDescent="0.2">
      <c r="A27" s="28"/>
      <c r="B27" s="113"/>
      <c r="C27" s="49" t="s">
        <v>50</v>
      </c>
      <c r="D27" s="48" t="s">
        <v>4</v>
      </c>
      <c r="E27" s="48">
        <v>6</v>
      </c>
      <c r="F27" s="69">
        <f>E27*800</f>
        <v>4800</v>
      </c>
      <c r="G27" s="8"/>
    </row>
    <row r="28" spans="1:7" s="29" customFormat="1" ht="18" customHeight="1" x14ac:dyDescent="0.2">
      <c r="A28" s="28"/>
      <c r="B28" s="108" t="s">
        <v>108</v>
      </c>
      <c r="C28" s="51" t="s">
        <v>58</v>
      </c>
      <c r="D28" s="51"/>
      <c r="E28" s="51"/>
      <c r="F28" s="70"/>
      <c r="G28" s="8"/>
    </row>
    <row r="29" spans="1:7" s="29" customFormat="1" ht="18" customHeight="1" x14ac:dyDescent="0.2">
      <c r="A29" s="28"/>
      <c r="B29" s="109"/>
      <c r="C29" s="52" t="s">
        <v>47</v>
      </c>
      <c r="D29" s="53" t="s">
        <v>4</v>
      </c>
      <c r="E29" s="53">
        <v>2</v>
      </c>
      <c r="F29" s="71">
        <f>E29*800</f>
        <v>1600</v>
      </c>
      <c r="G29" s="8"/>
    </row>
    <row r="30" spans="1:7" s="29" customFormat="1" ht="18" customHeight="1" x14ac:dyDescent="0.2">
      <c r="A30" s="28"/>
      <c r="B30" s="110"/>
      <c r="C30" s="54" t="s">
        <v>48</v>
      </c>
      <c r="D30" s="53" t="s">
        <v>4</v>
      </c>
      <c r="E30" s="53">
        <v>6</v>
      </c>
      <c r="F30" s="71">
        <f>E30*800</f>
        <v>4800</v>
      </c>
      <c r="G30" s="8"/>
    </row>
    <row r="31" spans="1:7" s="29" customFormat="1" ht="18" customHeight="1" x14ac:dyDescent="0.2">
      <c r="A31" s="28"/>
      <c r="B31" s="95" t="s">
        <v>109</v>
      </c>
      <c r="C31" s="57" t="s">
        <v>66</v>
      </c>
      <c r="D31" s="57"/>
      <c r="E31" s="57"/>
      <c r="F31" s="72"/>
      <c r="G31" s="8"/>
    </row>
    <row r="32" spans="1:7" s="29" customFormat="1" ht="18" customHeight="1" x14ac:dyDescent="0.2">
      <c r="A32" s="28"/>
      <c r="B32" s="96"/>
      <c r="C32" s="58" t="s">
        <v>67</v>
      </c>
      <c r="D32" s="56" t="s">
        <v>4</v>
      </c>
      <c r="E32" s="56">
        <v>4</v>
      </c>
      <c r="F32" s="73">
        <f t="shared" ref="F32:F37" si="3">E32*800</f>
        <v>3200</v>
      </c>
      <c r="G32" s="8"/>
    </row>
    <row r="33" spans="1:7" s="29" customFormat="1" ht="18" customHeight="1" x14ac:dyDescent="0.2">
      <c r="A33" s="28"/>
      <c r="B33" s="96"/>
      <c r="C33" s="58" t="s">
        <v>68</v>
      </c>
      <c r="D33" s="56" t="s">
        <v>4</v>
      </c>
      <c r="E33" s="56">
        <v>4</v>
      </c>
      <c r="F33" s="73">
        <f t="shared" si="3"/>
        <v>3200</v>
      </c>
      <c r="G33" s="8"/>
    </row>
    <row r="34" spans="1:7" s="29" customFormat="1" ht="18" customHeight="1" x14ac:dyDescent="0.2">
      <c r="A34" s="28"/>
      <c r="B34" s="96"/>
      <c r="C34" s="58" t="s">
        <v>69</v>
      </c>
      <c r="D34" s="56" t="s">
        <v>4</v>
      </c>
      <c r="E34" s="56">
        <v>4</v>
      </c>
      <c r="F34" s="73">
        <f t="shared" si="3"/>
        <v>3200</v>
      </c>
      <c r="G34" s="8"/>
    </row>
    <row r="35" spans="1:7" s="29" customFormat="1" ht="18" customHeight="1" x14ac:dyDescent="0.2">
      <c r="A35" s="28"/>
      <c r="B35" s="96"/>
      <c r="C35" s="58" t="s">
        <v>70</v>
      </c>
      <c r="D35" s="56" t="s">
        <v>4</v>
      </c>
      <c r="E35" s="56">
        <v>4</v>
      </c>
      <c r="F35" s="73">
        <f t="shared" si="3"/>
        <v>3200</v>
      </c>
      <c r="G35" s="8"/>
    </row>
    <row r="36" spans="1:7" s="29" customFormat="1" ht="18" customHeight="1" x14ac:dyDescent="0.2">
      <c r="A36" s="28"/>
      <c r="B36" s="96"/>
      <c r="C36" s="58" t="s">
        <v>71</v>
      </c>
      <c r="D36" s="56" t="s">
        <v>4</v>
      </c>
      <c r="E36" s="56">
        <v>4</v>
      </c>
      <c r="F36" s="73">
        <f t="shared" si="3"/>
        <v>3200</v>
      </c>
      <c r="G36" s="8"/>
    </row>
    <row r="37" spans="1:7" s="29" customFormat="1" ht="18" customHeight="1" x14ac:dyDescent="0.2">
      <c r="A37" s="28"/>
      <c r="B37" s="97"/>
      <c r="C37" s="58" t="s">
        <v>72</v>
      </c>
      <c r="D37" s="56" t="s">
        <v>4</v>
      </c>
      <c r="E37" s="56">
        <v>4</v>
      </c>
      <c r="F37" s="73">
        <f t="shared" si="3"/>
        <v>3200</v>
      </c>
      <c r="G37" s="8"/>
    </row>
    <row r="38" spans="1:7" s="29" customFormat="1" ht="18" customHeight="1" x14ac:dyDescent="0.2">
      <c r="A38" s="28"/>
      <c r="B38" s="92" t="s">
        <v>110</v>
      </c>
      <c r="C38" s="59" t="s">
        <v>73</v>
      </c>
      <c r="D38" s="59"/>
      <c r="E38" s="59"/>
      <c r="F38" s="74"/>
      <c r="G38" s="8"/>
    </row>
    <row r="39" spans="1:7" s="29" customFormat="1" ht="18" customHeight="1" x14ac:dyDescent="0.2">
      <c r="A39" s="28"/>
      <c r="B39" s="93"/>
      <c r="C39" s="60" t="s">
        <v>74</v>
      </c>
      <c r="D39" s="61" t="s">
        <v>4</v>
      </c>
      <c r="E39" s="61">
        <v>24</v>
      </c>
      <c r="F39" s="75">
        <f>E39*800</f>
        <v>19200</v>
      </c>
      <c r="G39" s="8"/>
    </row>
    <row r="40" spans="1:7" s="29" customFormat="1" ht="18" customHeight="1" x14ac:dyDescent="0.2">
      <c r="A40" s="28"/>
      <c r="B40" s="94"/>
      <c r="C40" s="62" t="s">
        <v>75</v>
      </c>
      <c r="D40" s="61" t="s">
        <v>4</v>
      </c>
      <c r="E40" s="61">
        <v>12</v>
      </c>
      <c r="F40" s="75">
        <f>E40*800</f>
        <v>9600</v>
      </c>
      <c r="G40" s="8"/>
    </row>
    <row r="41" spans="1:7" s="29" customFormat="1" ht="18" customHeight="1" x14ac:dyDescent="0.2">
      <c r="A41" s="28"/>
      <c r="B41" s="40"/>
      <c r="C41" s="9"/>
      <c r="D41" s="33"/>
      <c r="E41" s="14">
        <f>SUM(E9:E40)</f>
        <v>232</v>
      </c>
      <c r="F41" s="76">
        <f>SUM(F9:F40)-IF(F72&gt;0,SUM(F9:F40)*F72/100,0)</f>
        <v>185600</v>
      </c>
      <c r="G41" s="41"/>
    </row>
    <row r="42" spans="1:7" s="29" customFormat="1" ht="18" customHeight="1" x14ac:dyDescent="0.2">
      <c r="A42" s="28"/>
      <c r="B42" s="99"/>
      <c r="C42" s="99"/>
      <c r="D42" s="99"/>
      <c r="E42" s="99"/>
      <c r="F42" s="99"/>
      <c r="G42" s="8"/>
    </row>
    <row r="43" spans="1:7" s="29" customFormat="1" ht="18" customHeight="1" x14ac:dyDescent="0.2">
      <c r="A43" s="28"/>
      <c r="B43" s="77" t="s">
        <v>32</v>
      </c>
      <c r="C43" s="100" t="s">
        <v>7</v>
      </c>
      <c r="D43" s="100"/>
      <c r="E43" s="100"/>
      <c r="F43" s="100"/>
      <c r="G43" s="8"/>
    </row>
    <row r="44" spans="1:7" s="29" customFormat="1" ht="18" customHeight="1" x14ac:dyDescent="0.2">
      <c r="A44" s="28"/>
      <c r="B44" s="42" t="s">
        <v>19</v>
      </c>
      <c r="C44" s="37" t="s">
        <v>76</v>
      </c>
      <c r="D44" s="30" t="s">
        <v>4</v>
      </c>
      <c r="E44" s="42">
        <f>E41*0.4</f>
        <v>92.800000000000011</v>
      </c>
      <c r="F44" s="64">
        <f>E44*800</f>
        <v>74240.000000000015</v>
      </c>
      <c r="G44" s="27"/>
    </row>
    <row r="45" spans="1:7" s="29" customFormat="1" ht="18" customHeight="1" x14ac:dyDescent="0.2">
      <c r="A45" s="28"/>
      <c r="B45" s="42" t="s">
        <v>78</v>
      </c>
      <c r="C45" s="37" t="s">
        <v>77</v>
      </c>
      <c r="D45" s="30" t="s">
        <v>4</v>
      </c>
      <c r="E45" s="42">
        <f>E41*0.2</f>
        <v>46.400000000000006</v>
      </c>
      <c r="F45" s="64">
        <f>E45*800</f>
        <v>37120.000000000007</v>
      </c>
      <c r="G45" s="27"/>
    </row>
    <row r="46" spans="1:7" s="29" customFormat="1" ht="18" customHeight="1" x14ac:dyDescent="0.2">
      <c r="A46" s="28"/>
      <c r="B46" s="40"/>
      <c r="C46" s="15"/>
      <c r="D46" s="33"/>
      <c r="E46" s="18">
        <f>SUM(E44:E45)</f>
        <v>139.20000000000002</v>
      </c>
      <c r="F46" s="76">
        <f>SUM(F44:F45)-IF(F72&gt;0,SUM(F44:F45)*F72/100,0)</f>
        <v>111360.00000000003</v>
      </c>
      <c r="G46" s="27"/>
    </row>
    <row r="47" spans="1:7" s="29" customFormat="1" ht="18" customHeight="1" x14ac:dyDescent="0.2">
      <c r="A47" s="28"/>
      <c r="B47" s="99"/>
      <c r="C47" s="99"/>
      <c r="D47" s="99"/>
      <c r="E47" s="99"/>
      <c r="F47" s="99"/>
      <c r="G47" s="27"/>
    </row>
    <row r="48" spans="1:7" s="29" customFormat="1" ht="18" customHeight="1" x14ac:dyDescent="0.2">
      <c r="A48" s="28"/>
      <c r="B48" s="77" t="s">
        <v>33</v>
      </c>
      <c r="C48" s="100" t="s">
        <v>8</v>
      </c>
      <c r="D48" s="100"/>
      <c r="E48" s="100"/>
      <c r="F48" s="100"/>
    </row>
    <row r="49" spans="1:6" s="29" customFormat="1" ht="18" customHeight="1" x14ac:dyDescent="0.2">
      <c r="A49" s="28"/>
      <c r="B49" s="42" t="s">
        <v>9</v>
      </c>
      <c r="C49" s="37" t="s">
        <v>79</v>
      </c>
      <c r="D49" s="30" t="s">
        <v>4</v>
      </c>
      <c r="E49" s="30">
        <v>16</v>
      </c>
      <c r="F49" s="63">
        <f t="shared" ref="F49:F57" si="4">E49*800</f>
        <v>12800</v>
      </c>
    </row>
    <row r="50" spans="1:6" s="29" customFormat="1" ht="18" customHeight="1" x14ac:dyDescent="0.2">
      <c r="A50" s="28"/>
      <c r="B50" s="30" t="s">
        <v>10</v>
      </c>
      <c r="C50" s="37" t="s">
        <v>25</v>
      </c>
      <c r="D50" s="30" t="s">
        <v>4</v>
      </c>
      <c r="E50" s="30">
        <v>4</v>
      </c>
      <c r="F50" s="63">
        <f>E50*800</f>
        <v>3200</v>
      </c>
    </row>
    <row r="51" spans="1:6" s="29" customFormat="1" ht="18" customHeight="1" x14ac:dyDescent="0.2">
      <c r="A51" s="28"/>
      <c r="B51" s="42" t="s">
        <v>11</v>
      </c>
      <c r="C51" s="37" t="s">
        <v>80</v>
      </c>
      <c r="D51" s="30" t="s">
        <v>4</v>
      </c>
      <c r="E51" s="30">
        <v>4</v>
      </c>
      <c r="F51" s="63">
        <f t="shared" si="4"/>
        <v>3200</v>
      </c>
    </row>
    <row r="52" spans="1:6" s="29" customFormat="1" ht="18" customHeight="1" x14ac:dyDescent="0.2">
      <c r="A52" s="28"/>
      <c r="B52" s="42" t="s">
        <v>12</v>
      </c>
      <c r="C52" s="37" t="s">
        <v>81</v>
      </c>
      <c r="D52" s="30" t="s">
        <v>4</v>
      </c>
      <c r="E52" s="30">
        <v>4</v>
      </c>
      <c r="F52" s="63">
        <f t="shared" si="4"/>
        <v>3200</v>
      </c>
    </row>
    <row r="53" spans="1:6" s="29" customFormat="1" ht="18" customHeight="1" x14ac:dyDescent="0.2">
      <c r="A53" s="28"/>
      <c r="B53" s="42" t="s">
        <v>13</v>
      </c>
      <c r="C53" s="37" t="s">
        <v>82</v>
      </c>
      <c r="D53" s="30" t="s">
        <v>4</v>
      </c>
      <c r="E53" s="30">
        <v>4</v>
      </c>
      <c r="F53" s="63">
        <f t="shared" ref="F53" si="5">E53*800</f>
        <v>3200</v>
      </c>
    </row>
    <row r="54" spans="1:6" s="29" customFormat="1" ht="18" customHeight="1" x14ac:dyDescent="0.2">
      <c r="A54" s="28"/>
      <c r="B54" s="42" t="s">
        <v>14</v>
      </c>
      <c r="C54" s="37" t="s">
        <v>83</v>
      </c>
      <c r="D54" s="30" t="s">
        <v>4</v>
      </c>
      <c r="E54" s="30">
        <v>4</v>
      </c>
      <c r="F54" s="63">
        <f t="shared" ref="F54" si="6">E54*800</f>
        <v>3200</v>
      </c>
    </row>
    <row r="55" spans="1:6" s="29" customFormat="1" ht="18" customHeight="1" x14ac:dyDescent="0.2">
      <c r="A55" s="28"/>
      <c r="B55" s="30" t="s">
        <v>15</v>
      </c>
      <c r="C55" s="37" t="s">
        <v>29</v>
      </c>
      <c r="D55" s="30" t="s">
        <v>4</v>
      </c>
      <c r="E55" s="30">
        <v>4</v>
      </c>
      <c r="F55" s="63">
        <f t="shared" si="4"/>
        <v>3200</v>
      </c>
    </row>
    <row r="56" spans="1:6" s="29" customFormat="1" ht="18" customHeight="1" x14ac:dyDescent="0.2">
      <c r="A56" s="28"/>
      <c r="B56" s="30" t="s">
        <v>16</v>
      </c>
      <c r="C56" s="37" t="s">
        <v>85</v>
      </c>
      <c r="D56" s="30" t="s">
        <v>4</v>
      </c>
      <c r="E56" s="30">
        <v>4</v>
      </c>
      <c r="F56" s="63">
        <f t="shared" si="4"/>
        <v>3200</v>
      </c>
    </row>
    <row r="57" spans="1:6" s="29" customFormat="1" ht="18" customHeight="1" x14ac:dyDescent="0.2">
      <c r="A57" s="28"/>
      <c r="B57" s="30" t="s">
        <v>17</v>
      </c>
      <c r="C57" s="37" t="s">
        <v>86</v>
      </c>
      <c r="D57" s="30" t="s">
        <v>4</v>
      </c>
      <c r="E57" s="30">
        <v>4</v>
      </c>
      <c r="F57" s="63">
        <f t="shared" si="4"/>
        <v>3200</v>
      </c>
    </row>
    <row r="58" spans="1:6" s="29" customFormat="1" ht="18" customHeight="1" x14ac:dyDescent="0.2">
      <c r="A58" s="28"/>
      <c r="B58" s="30" t="s">
        <v>18</v>
      </c>
      <c r="C58" s="37" t="s">
        <v>24</v>
      </c>
      <c r="D58" s="30" t="s">
        <v>4</v>
      </c>
      <c r="E58" s="30">
        <v>4</v>
      </c>
      <c r="F58" s="63">
        <f>E58*800</f>
        <v>3200</v>
      </c>
    </row>
    <row r="59" spans="1:6" s="29" customFormat="1" ht="18" customHeight="1" x14ac:dyDescent="0.2">
      <c r="A59" s="28"/>
      <c r="B59" s="30" t="s">
        <v>20</v>
      </c>
      <c r="C59" s="37" t="s">
        <v>26</v>
      </c>
      <c r="D59" s="30" t="s">
        <v>4</v>
      </c>
      <c r="E59" s="30">
        <v>24</v>
      </c>
      <c r="F59" s="63">
        <f>E59*800</f>
        <v>19200</v>
      </c>
    </row>
    <row r="60" spans="1:6" s="29" customFormat="1" ht="18" customHeight="1" x14ac:dyDescent="0.2">
      <c r="A60" s="28"/>
      <c r="B60" s="30" t="s">
        <v>21</v>
      </c>
      <c r="C60" s="37" t="s">
        <v>87</v>
      </c>
      <c r="D60" s="30" t="s">
        <v>4</v>
      </c>
      <c r="E60" s="30">
        <v>24</v>
      </c>
      <c r="F60" s="63">
        <f>E60*800</f>
        <v>19200</v>
      </c>
    </row>
    <row r="61" spans="1:6" s="29" customFormat="1" ht="18" customHeight="1" x14ac:dyDescent="0.2">
      <c r="A61" s="28"/>
      <c r="B61" s="30" t="s">
        <v>22</v>
      </c>
      <c r="C61" s="37" t="s">
        <v>27</v>
      </c>
      <c r="D61" s="30" t="s">
        <v>4</v>
      </c>
      <c r="E61" s="30">
        <v>8</v>
      </c>
      <c r="F61" s="63">
        <f>E61*800</f>
        <v>6400</v>
      </c>
    </row>
    <row r="62" spans="1:6" s="29" customFormat="1" ht="18" customHeight="1" x14ac:dyDescent="0.2">
      <c r="A62" s="28"/>
      <c r="B62" s="30" t="s">
        <v>23</v>
      </c>
      <c r="C62" s="37" t="s">
        <v>88</v>
      </c>
      <c r="D62" s="30" t="s">
        <v>4</v>
      </c>
      <c r="E62" s="30">
        <v>2</v>
      </c>
      <c r="F62" s="90">
        <v>0</v>
      </c>
    </row>
    <row r="63" spans="1:6" ht="18" customHeight="1" x14ac:dyDescent="0.2">
      <c r="A63" s="23"/>
      <c r="B63" s="25"/>
      <c r="C63" s="11"/>
      <c r="D63" s="6"/>
      <c r="E63" s="14">
        <f>SUM(E49:E62)</f>
        <v>110</v>
      </c>
      <c r="F63" s="65">
        <f>SUM(F49:F62)-IF(F72&gt;0,SUM(F49:F62)*F72/100,0)</f>
        <v>86400</v>
      </c>
    </row>
    <row r="64" spans="1:6" ht="18" customHeight="1" x14ac:dyDescent="0.2">
      <c r="A64" s="23"/>
      <c r="B64" s="26"/>
      <c r="C64" s="11"/>
      <c r="D64" s="26"/>
      <c r="E64" s="78"/>
      <c r="F64" s="79"/>
    </row>
    <row r="65" spans="1:31" ht="18" customHeight="1" x14ac:dyDescent="0.2">
      <c r="A65" s="23"/>
      <c r="B65" s="77" t="s">
        <v>111</v>
      </c>
      <c r="C65" s="100" t="s">
        <v>37</v>
      </c>
      <c r="D65" s="100"/>
      <c r="E65" s="100"/>
      <c r="F65" s="100"/>
    </row>
    <row r="66" spans="1:31" s="29" customFormat="1" ht="18" customHeight="1" x14ac:dyDescent="0.2">
      <c r="A66" s="80"/>
      <c r="B66" s="42" t="s">
        <v>112</v>
      </c>
      <c r="C66" s="81" t="s">
        <v>92</v>
      </c>
      <c r="D66" s="30" t="s">
        <v>38</v>
      </c>
      <c r="E66" s="30">
        <v>5</v>
      </c>
      <c r="F66" s="63">
        <f>E66*400</f>
        <v>2000</v>
      </c>
    </row>
    <row r="67" spans="1:31" s="29" customFormat="1" ht="18" customHeight="1" x14ac:dyDescent="0.2">
      <c r="A67" s="80"/>
      <c r="B67" s="42" t="s">
        <v>113</v>
      </c>
      <c r="C67" s="37" t="s">
        <v>91</v>
      </c>
      <c r="D67" s="30" t="s">
        <v>4</v>
      </c>
      <c r="E67" s="30">
        <f>ROUND(E63/4, 0)</f>
        <v>28</v>
      </c>
      <c r="F67" s="63">
        <f>E67*800</f>
        <v>22400</v>
      </c>
    </row>
    <row r="68" spans="1:31" s="29" customFormat="1" ht="18" customHeight="1" x14ac:dyDescent="0.2">
      <c r="A68" s="80"/>
      <c r="B68" s="40"/>
      <c r="C68" s="15"/>
      <c r="D68" s="33"/>
      <c r="E68" s="14">
        <f>SUM(E66:E67)</f>
        <v>33</v>
      </c>
      <c r="F68" s="65">
        <f>SUM(F66:F67)-IF(F72&gt;0,SUM(F66:F67)*F72/100,0)</f>
        <v>24400</v>
      </c>
    </row>
    <row r="69" spans="1:31" s="29" customFormat="1" ht="18" customHeight="1" x14ac:dyDescent="0.2">
      <c r="A69" s="28"/>
      <c r="B69" s="99"/>
      <c r="C69" s="99"/>
      <c r="D69" s="99"/>
      <c r="E69" s="99"/>
      <c r="F69" s="99"/>
      <c r="G69" s="27"/>
    </row>
    <row r="70" spans="1:31" s="29" customFormat="1" ht="18" customHeight="1" x14ac:dyDescent="0.2">
      <c r="A70" s="45"/>
      <c r="B70" s="77" t="s">
        <v>34</v>
      </c>
      <c r="C70" s="102" t="s">
        <v>89</v>
      </c>
      <c r="D70" s="102"/>
      <c r="E70" s="86"/>
      <c r="F70" s="86"/>
      <c r="G70" s="8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</row>
    <row r="71" spans="1:31" s="29" customFormat="1" ht="18" customHeight="1" x14ac:dyDescent="0.2">
      <c r="A71" s="45"/>
      <c r="B71" s="87" t="s">
        <v>28</v>
      </c>
      <c r="C71" s="103" t="s">
        <v>5</v>
      </c>
      <c r="D71" s="104"/>
      <c r="E71" s="105"/>
      <c r="F71" s="65">
        <f>((SUM(F5,F41,F46,F63,F67))/100)*10</f>
        <v>42496</v>
      </c>
      <c r="G71" s="88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</row>
    <row r="72" spans="1:31" s="29" customFormat="1" ht="18" customHeight="1" x14ac:dyDescent="0.2">
      <c r="A72" s="45"/>
      <c r="B72" s="87" t="s">
        <v>93</v>
      </c>
      <c r="C72" s="103" t="s">
        <v>90</v>
      </c>
      <c r="D72" s="104"/>
      <c r="E72" s="105"/>
      <c r="F72" s="89">
        <v>0</v>
      </c>
      <c r="G72" s="88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</row>
    <row r="73" spans="1:31" ht="18" customHeight="1" x14ac:dyDescent="0.2">
      <c r="A73" s="16"/>
      <c r="B73" s="82"/>
      <c r="C73" s="83"/>
      <c r="D73" s="83"/>
      <c r="E73" s="83"/>
      <c r="F73" s="84"/>
      <c r="G73" s="19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</row>
    <row r="74" spans="1:31" ht="24" customHeight="1" x14ac:dyDescent="0.2">
      <c r="A74" s="16"/>
      <c r="B74" s="101" t="s">
        <v>94</v>
      </c>
      <c r="C74" s="101"/>
      <c r="D74" s="20"/>
      <c r="E74" s="21"/>
      <c r="F74" s="91">
        <f>SUM(F6,F41,F46,F63,F68,F71)</f>
        <v>482256</v>
      </c>
      <c r="G74" s="17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</row>
    <row r="75" spans="1:31" ht="30.75" customHeight="1" x14ac:dyDescent="0.2">
      <c r="C75" s="98"/>
      <c r="D75" s="98"/>
      <c r="E75" s="98"/>
      <c r="F75" s="98"/>
      <c r="H75" s="16"/>
    </row>
    <row r="76" spans="1:31" x14ac:dyDescent="0.2">
      <c r="C76" s="13"/>
    </row>
    <row r="77" spans="1:31" x14ac:dyDescent="0.2">
      <c r="C77" s="13"/>
    </row>
    <row r="78" spans="1:31" x14ac:dyDescent="0.2">
      <c r="C78" s="13"/>
    </row>
    <row r="79" spans="1:31" x14ac:dyDescent="0.2">
      <c r="C79" s="13"/>
    </row>
    <row r="80" spans="1:31" x14ac:dyDescent="0.2">
      <c r="C80" s="13"/>
    </row>
    <row r="81" spans="3:3" x14ac:dyDescent="0.2">
      <c r="C81" s="13"/>
    </row>
  </sheetData>
  <sheetProtection formatCells="0" formatColumns="0" formatRows="0" insertColumns="0" insertRows="0" deleteColumns="0" deleteRows="0"/>
  <mergeCells count="19">
    <mergeCell ref="B1:F1"/>
    <mergeCell ref="C3:F3"/>
    <mergeCell ref="C8:F8"/>
    <mergeCell ref="B7:F7"/>
    <mergeCell ref="B28:B30"/>
    <mergeCell ref="B21:B27"/>
    <mergeCell ref="B38:B40"/>
    <mergeCell ref="B31:B37"/>
    <mergeCell ref="C75:F75"/>
    <mergeCell ref="B47:F47"/>
    <mergeCell ref="C43:F43"/>
    <mergeCell ref="B74:C74"/>
    <mergeCell ref="C70:D70"/>
    <mergeCell ref="B69:F69"/>
    <mergeCell ref="C65:F65"/>
    <mergeCell ref="C71:E71"/>
    <mergeCell ref="C72:E72"/>
    <mergeCell ref="C48:F48"/>
    <mergeCell ref="B42:F42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 на разработку сайта</vt:lpstr>
      <vt:lpstr>'Смета на разработку сайта'!Область_печати</vt:lpstr>
    </vt:vector>
  </TitlesOfParts>
  <Company>Интек-Медиа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cp:lastPrinted>2012-11-30T08:28:38Z</cp:lastPrinted>
  <dcterms:created xsi:type="dcterms:W3CDTF">2005-07-05T06:46:54Z</dcterms:created>
  <dcterms:modified xsi:type="dcterms:W3CDTF">2016-12-21T04:22:10Z</dcterms:modified>
</cp:coreProperties>
</file>